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tif au quotidien\Documents\Valérie\offres de service\"/>
    </mc:Choice>
  </mc:AlternateContent>
  <bookViews>
    <workbookView xWindow="0" yWindow="570" windowWidth="20520" windowHeight="11100" tabRatio="500"/>
  </bookViews>
  <sheets>
    <sheet name="Actif au quotidien" sheetId="1" r:id="rId1"/>
  </sheets>
  <definedNames>
    <definedName name="_xlnm.Print_Titles" localSheetId="0">'Actif au quotidien'!$2:$7</definedName>
    <definedName name="_xlnm.Print_Area" localSheetId="0">'Actif au quotidien'!$B$2:$H$36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E26" i="1" l="1"/>
  <c r="F26" i="1" s="1"/>
  <c r="E20" i="1"/>
  <c r="F20" i="1" s="1"/>
  <c r="P24" i="1"/>
  <c r="P14" i="1" l="1"/>
  <c r="P19" i="1"/>
  <c r="M31" i="1" l="1"/>
  <c r="N31" i="1" s="1"/>
  <c r="I24" i="1"/>
  <c r="I19" i="1"/>
  <c r="I14" i="1"/>
  <c r="L31" i="1"/>
  <c r="J14" i="1" l="1"/>
  <c r="L14" i="1" s="1"/>
  <c r="U14" i="1"/>
  <c r="J24" i="1"/>
  <c r="L24" i="1" s="1"/>
  <c r="U15" i="1"/>
  <c r="J19" i="1"/>
  <c r="L19" i="1" s="1"/>
  <c r="M24" i="1"/>
  <c r="M19" i="1" l="1"/>
  <c r="N19" i="1" s="1"/>
  <c r="R19" i="1" s="1"/>
  <c r="F19" i="1" s="1"/>
  <c r="K24" i="1"/>
  <c r="M14" i="1"/>
  <c r="N14" i="1" s="1"/>
  <c r="R14" i="1" s="1"/>
  <c r="F14" i="1" s="1"/>
  <c r="N24" i="1"/>
  <c r="R24" i="1" s="1"/>
  <c r="F24" i="1" s="1"/>
  <c r="K14" i="1"/>
  <c r="K19" i="1"/>
  <c r="F35" i="1" l="1"/>
  <c r="G35" i="1" s="1"/>
</calcChain>
</file>

<file path=xl/sharedStrings.xml><?xml version="1.0" encoding="utf-8"?>
<sst xmlns="http://schemas.openxmlformats.org/spreadsheetml/2006/main" count="32" uniqueCount="20">
  <si>
    <t>Estimation des coûts</t>
  </si>
  <si>
    <t xml:space="preserve">École: </t>
  </si>
  <si>
    <t>Préscolaire An 1 (formation)</t>
  </si>
  <si>
    <t>Préscolaire An 2 (Suivis)</t>
  </si>
  <si>
    <t>1er cycle (formation)</t>
  </si>
  <si>
    <t>Enseignants 
éducation physique</t>
  </si>
  <si>
    <t>Titulaires de 
classe</t>
  </si>
  <si>
    <t>Éducatrices 
service de garde</t>
  </si>
  <si>
    <t>TOTAL</t>
  </si>
  <si>
    <t>C.S.:</t>
  </si>
  <si>
    <t>Total Actif au quotidien:</t>
  </si>
  <si>
    <t>TOTAL*</t>
  </si>
  <si>
    <t>Courriel:</t>
  </si>
  <si>
    <t>Nom de la direction:</t>
  </si>
  <si>
    <t>Projet Actif au quotidien</t>
  </si>
  <si>
    <t>Formation Mise à niveau et accompagnement  (Nouveaux intervenants)</t>
  </si>
  <si>
    <t>Préscolaire et/ou 1er cycle</t>
  </si>
  <si>
    <t xml:space="preserve">             </t>
  </si>
  <si>
    <t xml:space="preserve">      Offre de service</t>
  </si>
  <si>
    <t xml:space="preserve">       Estimation des coûts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</si>
</sst>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5" formatCode="#,##0.00\ &quot;$&quot;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Tahoma"/>
      <family val="2"/>
    </font>
    <font>
      <sz val="8"/>
      <name val="Calibri"/>
      <family val="2"/>
      <scheme val="minor"/>
    </font>
    <font>
      <b/>
      <u/>
      <sz val="14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0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b/>
      <sz val="14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/>
    <xf numFmtId="0" fontId="7" fillId="0" borderId="9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12" fillId="0" borderId="0" xfId="0" applyFont="1"/>
    <xf numFmtId="0" fontId="7" fillId="0" borderId="10" xfId="0" applyFont="1" applyBorder="1"/>
    <xf numFmtId="0" fontId="10" fillId="0" borderId="10" xfId="0" applyFont="1" applyBorder="1" applyAlignment="1">
      <alignment horizontal="right"/>
    </xf>
    <xf numFmtId="0" fontId="13" fillId="0" borderId="0" xfId="0" applyFont="1"/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7" fillId="0" borderId="6" xfId="0" applyFont="1" applyBorder="1"/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/>
    <xf numFmtId="1" fontId="7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 applyProtection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Border="1" applyAlignment="1" applyProtection="1">
      <alignment horizontal="center"/>
      <protection locked="0"/>
    </xf>
    <xf numFmtId="44" fontId="10" fillId="0" borderId="10" xfId="39" applyNumberFormat="1" applyFont="1" applyBorder="1"/>
    <xf numFmtId="0" fontId="3" fillId="0" borderId="0" xfId="0" applyFont="1"/>
    <xf numFmtId="0" fontId="6" fillId="0" borderId="0" xfId="0" applyFont="1" applyAlignment="1" applyProtection="1">
      <protection locked="0"/>
    </xf>
    <xf numFmtId="0" fontId="10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/>
    <xf numFmtId="0" fontId="1" fillId="0" borderId="8" xfId="0" applyFont="1" applyBorder="1" applyAlignment="1" applyProtection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165" fontId="19" fillId="2" borderId="10" xfId="0" applyNumberFormat="1" applyFont="1" applyFill="1" applyBorder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0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Monétaire" xfId="39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10162</xdr:colOff>
      <xdr:row>1</xdr:row>
      <xdr:rowOff>54415</xdr:rowOff>
    </xdr:from>
    <xdr:to>
      <xdr:col>3</xdr:col>
      <xdr:colOff>296292</xdr:colOff>
      <xdr:row>4</xdr:row>
      <xdr:rowOff>144780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2" y="199195"/>
          <a:ext cx="2076830" cy="753305"/>
        </a:xfrm>
        <a:prstGeom prst="rect">
          <a:avLst/>
        </a:prstGeom>
      </xdr:spPr>
    </xdr:pic>
    <xdr:clientData/>
  </xdr:twoCellAnchor>
  <xdr:twoCellAnchor editAs="oneCell">
    <xdr:from>
      <xdr:col>5</xdr:col>
      <xdr:colOff>708660</xdr:colOff>
      <xdr:row>0</xdr:row>
      <xdr:rowOff>129540</xdr:rowOff>
    </xdr:from>
    <xdr:to>
      <xdr:col>6</xdr:col>
      <xdr:colOff>434340</xdr:colOff>
      <xdr:row>5</xdr:row>
      <xdr:rowOff>281940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129540"/>
          <a:ext cx="1021080" cy="1150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6"/>
  <sheetViews>
    <sheetView showZeros="0" tabSelected="1" zoomScaleNormal="100" workbookViewId="0">
      <selection activeCell="E31" sqref="E31"/>
    </sheetView>
  </sheetViews>
  <sheetFormatPr baseColWidth="10" defaultColWidth="10.83203125" defaultRowHeight="15" x14ac:dyDescent="0.3"/>
  <cols>
    <col min="1" max="1" width="2.1640625" style="2" customWidth="1"/>
    <col min="2" max="2" width="7.33203125" style="2" customWidth="1"/>
    <col min="3" max="4" width="16.08203125" style="2" customWidth="1"/>
    <col min="5" max="5" width="24.33203125" style="2" customWidth="1"/>
    <col min="6" max="6" width="17" style="2" customWidth="1"/>
    <col min="7" max="7" width="20.33203125" style="2" customWidth="1"/>
    <col min="8" max="8" width="5.33203125" style="2" customWidth="1"/>
    <col min="9" max="9" width="4" style="2" hidden="1" customWidth="1"/>
    <col min="10" max="10" width="9.83203125" style="2" hidden="1" customWidth="1"/>
    <col min="11" max="11" width="5.5" style="2" hidden="1" customWidth="1"/>
    <col min="12" max="12" width="2.83203125" style="2" hidden="1" customWidth="1"/>
    <col min="13" max="14" width="8.6640625" style="2" hidden="1" customWidth="1"/>
    <col min="15" max="15" width="6.58203125" style="2" hidden="1" customWidth="1"/>
    <col min="16" max="16" width="0.1640625" style="2" customWidth="1"/>
    <col min="17" max="17" width="1.08203125" style="2" hidden="1" customWidth="1"/>
    <col min="18" max="18" width="8.1640625" style="2" hidden="1" customWidth="1"/>
    <col min="19" max="19" width="5.58203125" style="2" hidden="1" customWidth="1"/>
    <col min="20" max="20" width="19" style="2" hidden="1" customWidth="1"/>
    <col min="21" max="21" width="8.203125E-2" style="2" hidden="1" customWidth="1"/>
    <col min="22" max="16384" width="10.83203125" style="2"/>
  </cols>
  <sheetData>
    <row r="1" spans="2:21" ht="11.5" customHeight="1" x14ac:dyDescent="0.3"/>
    <row r="2" spans="2:21" ht="17.5" x14ac:dyDescent="0.35">
      <c r="B2" s="40"/>
      <c r="C2" s="40"/>
      <c r="D2" s="40"/>
      <c r="E2" s="40" t="s">
        <v>18</v>
      </c>
      <c r="F2" s="45" t="s">
        <v>17</v>
      </c>
      <c r="G2" s="45"/>
    </row>
    <row r="3" spans="2:21" ht="17.5" x14ac:dyDescent="0.35">
      <c r="B3" s="40" t="s">
        <v>0</v>
      </c>
      <c r="C3" s="40"/>
      <c r="D3" s="40"/>
      <c r="E3" s="40" t="s">
        <v>14</v>
      </c>
      <c r="F3" s="40"/>
      <c r="G3" s="40"/>
      <c r="H3" s="40"/>
      <c r="I3" s="40"/>
    </row>
    <row r="4" spans="2:21" ht="17.5" x14ac:dyDescent="0.35">
      <c r="B4" s="40"/>
      <c r="C4" s="40"/>
      <c r="D4" s="40"/>
      <c r="E4" s="44" t="s">
        <v>19</v>
      </c>
      <c r="F4" s="40"/>
      <c r="G4" s="40"/>
    </row>
    <row r="6" spans="2:21" ht="32.5" customHeight="1" x14ac:dyDescent="0.3">
      <c r="B6" s="1" t="s">
        <v>1</v>
      </c>
      <c r="C6" s="47"/>
      <c r="D6" s="47"/>
      <c r="E6" s="39" t="s">
        <v>13</v>
      </c>
      <c r="F6" s="49"/>
      <c r="G6" s="49"/>
    </row>
    <row r="7" spans="2:21" ht="27" customHeight="1" x14ac:dyDescent="0.3">
      <c r="B7" s="1" t="s">
        <v>9</v>
      </c>
      <c r="C7" s="47"/>
      <c r="D7" s="47"/>
      <c r="E7" s="41" t="s">
        <v>12</v>
      </c>
      <c r="F7" s="48"/>
      <c r="G7" s="48"/>
    </row>
    <row r="9" spans="2:21" ht="17.5" x14ac:dyDescent="0.35">
      <c r="B9" s="17" t="s">
        <v>14</v>
      </c>
    </row>
    <row r="11" spans="2:21" x14ac:dyDescent="0.3">
      <c r="B11" s="7" t="s">
        <v>2</v>
      </c>
      <c r="C11" s="8"/>
      <c r="D11" s="8"/>
      <c r="E11" s="8"/>
      <c r="F11" s="8"/>
      <c r="G11" s="8"/>
    </row>
    <row r="12" spans="2:21" ht="15.5" thickBot="1" x14ac:dyDescent="0.35"/>
    <row r="13" spans="2:21" ht="45" x14ac:dyDescent="0.3">
      <c r="C13" s="3" t="s">
        <v>6</v>
      </c>
      <c r="D13" s="4" t="s">
        <v>5</v>
      </c>
      <c r="E13" s="5" t="s">
        <v>7</v>
      </c>
      <c r="F13" s="6" t="s">
        <v>8</v>
      </c>
    </row>
    <row r="14" spans="2:21" ht="28" customHeight="1" thickBot="1" x14ac:dyDescent="0.35">
      <c r="C14" s="11"/>
      <c r="D14" s="12"/>
      <c r="E14" s="13"/>
      <c r="F14" s="30">
        <f>IF(R14=0,P14,R14)</f>
        <v>0</v>
      </c>
      <c r="I14" s="2">
        <f>SUM(C14:E14)</f>
        <v>0</v>
      </c>
      <c r="J14" s="2">
        <f>I14/9</f>
        <v>0</v>
      </c>
      <c r="K14" s="2">
        <f>ROUNDUP(J14,0)</f>
        <v>0</v>
      </c>
      <c r="L14" s="2">
        <f>ROUNDDOWN(J14,0)</f>
        <v>0</v>
      </c>
      <c r="M14" s="2">
        <f>IF(I14&lt;9,I14-3,I14-(L14*9))</f>
        <v>-3</v>
      </c>
      <c r="N14" s="2">
        <f>2750+(L14*2750)+(M14*250)</f>
        <v>2000</v>
      </c>
      <c r="P14" s="29">
        <f>(C14+D14+E14)*916.67</f>
        <v>0</v>
      </c>
      <c r="R14" s="2">
        <f>IF(N14&gt;2749,N14,0)</f>
        <v>0</v>
      </c>
      <c r="U14" s="2">
        <f>I14</f>
        <v>0</v>
      </c>
    </row>
    <row r="15" spans="2:21" x14ac:dyDescent="0.3">
      <c r="P15" s="10"/>
      <c r="U15" s="2">
        <f>I24</f>
        <v>0</v>
      </c>
    </row>
    <row r="16" spans="2:21" x14ac:dyDescent="0.3">
      <c r="B16" s="7" t="s">
        <v>3</v>
      </c>
      <c r="C16" s="8"/>
      <c r="D16" s="8"/>
      <c r="E16" s="8"/>
      <c r="F16" s="8"/>
      <c r="G16" s="8"/>
      <c r="P16" s="10"/>
    </row>
    <row r="17" spans="2:18" ht="15.5" thickBot="1" x14ac:dyDescent="0.35">
      <c r="C17" s="1"/>
      <c r="P17" s="10"/>
    </row>
    <row r="18" spans="2:18" ht="45" x14ac:dyDescent="0.3">
      <c r="C18" s="3" t="s">
        <v>6</v>
      </c>
      <c r="D18" s="4" t="s">
        <v>5</v>
      </c>
      <c r="E18" s="5" t="s">
        <v>7</v>
      </c>
      <c r="F18" s="6" t="s">
        <v>8</v>
      </c>
      <c r="P18" s="10"/>
    </row>
    <row r="19" spans="2:18" ht="28" customHeight="1" thickBot="1" x14ac:dyDescent="0.35">
      <c r="C19" s="11"/>
      <c r="D19" s="12"/>
      <c r="E19" s="13"/>
      <c r="F19" s="25">
        <f>IF(R19=0,P19,R19)</f>
        <v>0</v>
      </c>
      <c r="I19" s="2">
        <f>SUM(C19:E19)</f>
        <v>0</v>
      </c>
      <c r="J19" s="2">
        <f>I19/9</f>
        <v>0</v>
      </c>
      <c r="K19" s="2">
        <f>ROUNDUP(J19,0)</f>
        <v>0</v>
      </c>
      <c r="L19" s="2">
        <f>ROUNDDOWN(J19,0)</f>
        <v>0</v>
      </c>
      <c r="M19" s="2">
        <f>IF(I19&lt;9,I19-3,I19-(L19*9))</f>
        <v>-3</v>
      </c>
      <c r="N19" s="2">
        <f>1850+(L19*1850)+(M19*250)</f>
        <v>1100</v>
      </c>
      <c r="P19" s="34">
        <f>(C19+D19+E19)*616.67</f>
        <v>0</v>
      </c>
      <c r="R19" s="14">
        <f>IF(N19&gt;1849,N19,0)</f>
        <v>0</v>
      </c>
    </row>
    <row r="20" spans="2:18" x14ac:dyDescent="0.3">
      <c r="C20" s="35"/>
      <c r="D20" s="35"/>
      <c r="E20" s="31">
        <f>C19+D19+E19</f>
        <v>0</v>
      </c>
      <c r="F20" s="31">
        <f>IF(E20&gt;2,1,0)</f>
        <v>0</v>
      </c>
      <c r="P20" s="10"/>
    </row>
    <row r="21" spans="2:18" x14ac:dyDescent="0.3">
      <c r="B21" s="7" t="s">
        <v>4</v>
      </c>
      <c r="C21" s="8"/>
      <c r="D21" s="8"/>
      <c r="E21" s="8"/>
      <c r="F21" s="8"/>
      <c r="G21" s="8"/>
      <c r="P21" s="10"/>
    </row>
    <row r="22" spans="2:18" ht="15.5" thickBot="1" x14ac:dyDescent="0.35">
      <c r="P22" s="10"/>
    </row>
    <row r="23" spans="2:18" ht="45" x14ac:dyDescent="0.3">
      <c r="C23" s="3" t="s">
        <v>6</v>
      </c>
      <c r="D23" s="4" t="s">
        <v>5</v>
      </c>
      <c r="E23" s="26" t="s">
        <v>7</v>
      </c>
      <c r="F23" s="6" t="s">
        <v>8</v>
      </c>
      <c r="P23" s="10"/>
    </row>
    <row r="24" spans="2:18" ht="28" customHeight="1" thickBot="1" x14ac:dyDescent="0.35">
      <c r="C24" s="11"/>
      <c r="D24" s="12"/>
      <c r="E24" s="27"/>
      <c r="F24" s="28">
        <f>IF(R24=0,P24,R24)</f>
        <v>0</v>
      </c>
      <c r="I24" s="2">
        <f>SUM(C24:E24)</f>
        <v>0</v>
      </c>
      <c r="J24" s="2">
        <f>I24/9</f>
        <v>0</v>
      </c>
      <c r="K24" s="2">
        <f>ROUNDUP(J24,0)</f>
        <v>0</v>
      </c>
      <c r="L24" s="2">
        <f>ROUNDDOWN(J24,0)</f>
        <v>0</v>
      </c>
      <c r="M24" s="2">
        <f>IF(I24&lt;9,I24-3,I24-(L24*9))</f>
        <v>-3</v>
      </c>
      <c r="N24" s="2">
        <f>2000+(L24*2000)+(M24*250)</f>
        <v>1250</v>
      </c>
      <c r="P24" s="34">
        <f>(C24+D24+E24)*666.67</f>
        <v>0</v>
      </c>
      <c r="R24" s="33">
        <f>IF(N24&gt;1999,N24,0)</f>
        <v>0</v>
      </c>
    </row>
    <row r="25" spans="2:18" ht="28" customHeight="1" x14ac:dyDescent="0.3">
      <c r="C25" s="15"/>
      <c r="D25" s="15"/>
      <c r="E25" s="15"/>
      <c r="F25" s="10"/>
      <c r="P25" s="34"/>
      <c r="R25" s="33"/>
    </row>
    <row r="26" spans="2:18" x14ac:dyDescent="0.3">
      <c r="C26" s="35"/>
      <c r="D26" s="35"/>
      <c r="E26" s="31">
        <f>C24+D24+E24</f>
        <v>0</v>
      </c>
      <c r="F26" s="31">
        <f>IF(E26&gt;2,1,0)</f>
        <v>0</v>
      </c>
    </row>
    <row r="27" spans="2:18" x14ac:dyDescent="0.3">
      <c r="B27" s="7" t="s">
        <v>15</v>
      </c>
      <c r="C27" s="8"/>
      <c r="D27" s="8"/>
      <c r="E27" s="8"/>
      <c r="F27" s="8"/>
      <c r="G27" s="8"/>
      <c r="P27" s="10"/>
    </row>
    <row r="28" spans="2:18" x14ac:dyDescent="0.3">
      <c r="B28" s="42" t="s">
        <v>16</v>
      </c>
      <c r="C28" s="10"/>
      <c r="D28" s="10"/>
      <c r="E28" s="10"/>
      <c r="F28" s="10"/>
      <c r="G28" s="10"/>
      <c r="P28" s="10"/>
    </row>
    <row r="29" spans="2:18" ht="15.5" thickBot="1" x14ac:dyDescent="0.35">
      <c r="P29" s="10"/>
    </row>
    <row r="30" spans="2:18" ht="45" x14ac:dyDescent="0.3">
      <c r="C30" s="3" t="s">
        <v>6</v>
      </c>
      <c r="D30" s="4" t="s">
        <v>5</v>
      </c>
      <c r="E30" s="5" t="s">
        <v>7</v>
      </c>
      <c r="F30" s="6" t="s">
        <v>11</v>
      </c>
      <c r="P30" s="10"/>
    </row>
    <row r="31" spans="2:18" ht="28" customHeight="1" thickBot="1" x14ac:dyDescent="0.35">
      <c r="C31" s="11"/>
      <c r="D31" s="12"/>
      <c r="E31" s="13"/>
      <c r="F31" s="43">
        <f>(E31+D31+C31)*600</f>
        <v>0</v>
      </c>
      <c r="L31" s="2">
        <f>ROUNDDOWN(J31,0)</f>
        <v>0</v>
      </c>
      <c r="M31" s="2">
        <f>E31+D31+C31</f>
        <v>0</v>
      </c>
      <c r="N31" s="2">
        <f>IF(M31&gt;0,400,0)</f>
        <v>0</v>
      </c>
      <c r="P31" s="9"/>
    </row>
    <row r="32" spans="2:18" s="20" customFormat="1" ht="18" customHeight="1" x14ac:dyDescent="0.25">
      <c r="C32" s="21"/>
      <c r="D32" s="22"/>
      <c r="E32" s="22"/>
      <c r="F32" s="23"/>
      <c r="P32" s="24"/>
    </row>
    <row r="33" spans="2:16" ht="21" customHeight="1" x14ac:dyDescent="0.3">
      <c r="C33" s="36"/>
      <c r="D33" s="15"/>
      <c r="E33" s="15"/>
      <c r="F33" s="16"/>
      <c r="P33" s="9"/>
    </row>
    <row r="34" spans="2:16" x14ac:dyDescent="0.3">
      <c r="G34" s="38"/>
    </row>
    <row r="35" spans="2:16" ht="18" thickBot="1" x14ac:dyDescent="0.4">
      <c r="B35" s="18"/>
      <c r="C35" s="18"/>
      <c r="D35" s="18"/>
      <c r="E35" s="19" t="s">
        <v>10</v>
      </c>
      <c r="F35" s="46">
        <f>F24+F19+F14+F31</f>
        <v>0</v>
      </c>
      <c r="G35" s="37">
        <f>IF(F20+F26&gt;1,F35-1000,F35)</f>
        <v>0</v>
      </c>
      <c r="I35" s="32"/>
    </row>
    <row r="36" spans="2:16" ht="15.5" thickTop="1" x14ac:dyDescent="0.3"/>
  </sheetData>
  <sheetProtection algorithmName="SHA-512" hashValue="IHg5IXtsZspPAy7IQZLEmXoIxmvEuQuw1S5KzGPPrs6JA9E4LBDH3ij1wZ4QMLNk2HJyTy8KNKqvPj1sAQD0Ng==" saltValue="Rns5QO7nPx1ow5+7+5sa4Q==" spinCount="100000" sheet="1" objects="1" scenarios="1" selectLockedCells="1"/>
  <mergeCells count="4">
    <mergeCell ref="C6:D6"/>
    <mergeCell ref="C7:D7"/>
    <mergeCell ref="F7:G7"/>
    <mergeCell ref="F6:G6"/>
  </mergeCells>
  <phoneticPr fontId="11" type="noConversion"/>
  <pageMargins left="0.56999999999999995" right="0.31" top="0.53" bottom="0.56000000000000005" header="0.51181102362204722" footer="0.51181102362204722"/>
  <pageSetup fitToHeight="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Actif au quotidien</vt:lpstr>
      <vt:lpstr>'Actif au quotidien'!Impression_des_titres</vt:lpstr>
      <vt:lpstr>'Actif au quotidien'!Zone_d_impression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Rousseau</dc:creator>
  <cp:lastModifiedBy>Actif au quotidien</cp:lastModifiedBy>
  <cp:lastPrinted>2018-02-16T18:13:37Z</cp:lastPrinted>
  <dcterms:created xsi:type="dcterms:W3CDTF">2016-03-29T00:32:29Z</dcterms:created>
  <dcterms:modified xsi:type="dcterms:W3CDTF">2018-05-10T18:50:56Z</dcterms:modified>
</cp:coreProperties>
</file>